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دراسة جدوى" sheetId="1" r:id="rId1"/>
    <sheet name="ورقة2" sheetId="2" r:id="rId2"/>
  </sheets>
  <calcPr calcId="144525"/>
</workbook>
</file>

<file path=xl/calcChain.xml><?xml version="1.0" encoding="utf-8"?>
<calcChain xmlns="http://schemas.openxmlformats.org/spreadsheetml/2006/main">
  <c r="H12" i="2" l="1"/>
  <c r="H13" i="2" s="1"/>
  <c r="H11" i="2"/>
  <c r="F12" i="2"/>
  <c r="F13" i="2" s="1"/>
  <c r="G11" i="2"/>
  <c r="F11" i="2"/>
  <c r="E11" i="2"/>
  <c r="H12" i="1"/>
  <c r="H13" i="1" s="1"/>
  <c r="H11" i="1"/>
  <c r="G13" i="1"/>
  <c r="F13" i="1"/>
  <c r="G12" i="1"/>
  <c r="G11" i="1"/>
  <c r="F12" i="1"/>
  <c r="F11" i="1"/>
  <c r="E13" i="1"/>
  <c r="E12" i="1"/>
  <c r="E11" i="1"/>
  <c r="D12" i="1"/>
  <c r="D11" i="1"/>
  <c r="G12" i="2" l="1"/>
  <c r="G13" i="2" s="1"/>
</calcChain>
</file>

<file path=xl/sharedStrings.xml><?xml version="1.0" encoding="utf-8"?>
<sst xmlns="http://schemas.openxmlformats.org/spreadsheetml/2006/main" count="36" uniqueCount="30">
  <si>
    <t>دراسة جدوى المشروع (س) و(ص)</t>
  </si>
  <si>
    <t>المشروع</t>
  </si>
  <si>
    <t>رأس المال</t>
  </si>
  <si>
    <t>التدفقات النقدية خلال العمر الإنتاجى للمشروع (بالألف)</t>
  </si>
  <si>
    <t>س</t>
  </si>
  <si>
    <t>ص</t>
  </si>
  <si>
    <t xml:space="preserve"> ◄</t>
  </si>
  <si>
    <t>التقييم المالى للمشروعات (س) و(ص)</t>
  </si>
  <si>
    <t xml:space="preserve">المشروع </t>
  </si>
  <si>
    <t xml:space="preserve">معدل الفائدة </t>
  </si>
  <si>
    <t>صافى القيمة الحالية</t>
  </si>
  <si>
    <t xml:space="preserve">دليل الربحية </t>
  </si>
  <si>
    <t>معدل العائد الداخلى</t>
  </si>
  <si>
    <t xml:space="preserve">معدل العائد الداخلى المعدل </t>
  </si>
  <si>
    <t>المشروع الأفضل</t>
  </si>
  <si>
    <t>معدل العائد على إعادة الإستثمار</t>
  </si>
  <si>
    <t>دراسة جدوى تطوير مصنع الصلاح</t>
  </si>
  <si>
    <t xml:space="preserve">الماكينة </t>
  </si>
  <si>
    <t>تكلفة الماكينة</t>
  </si>
  <si>
    <t>أ</t>
  </si>
  <si>
    <t>ب</t>
  </si>
  <si>
    <t>التدفقات النقدية خلال العمر الإنتاجى للماكينة</t>
  </si>
  <si>
    <r>
      <rPr>
        <sz val="14"/>
        <color theme="1"/>
        <rFont val="Calibri"/>
        <family val="2"/>
      </rPr>
      <t>◄ التقييم المالى للماكينة (أ) و (ب)</t>
    </r>
    <r>
      <rPr>
        <sz val="14"/>
        <color theme="1"/>
        <rFont val="Arial"/>
        <family val="2"/>
        <scheme val="minor"/>
      </rPr>
      <t xml:space="preserve"> </t>
    </r>
  </si>
  <si>
    <t>الماكينة</t>
  </si>
  <si>
    <t>معدل الفائدة</t>
  </si>
  <si>
    <t>معدل التضخم</t>
  </si>
  <si>
    <t>معدل الفائدة الحقيقى</t>
  </si>
  <si>
    <t>صافى القيمة الحالية للتكاليف</t>
  </si>
  <si>
    <t>صافى القيمة الحقيقية للماكينة</t>
  </si>
  <si>
    <t>التكلفة المكافئة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</si>
</sst>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ج.م.‏&quot;\ #,##0.00_-;[Red]&quot;ج.م.‏&quot;\ #,##0.00\-"/>
    <numFmt numFmtId="164" formatCode="0.00_ ;[Red]\-0.00\ "/>
  </numFmts>
  <fonts count="6" x14ac:knownFonts="1">
    <font>
      <sz val="11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4"/>
      <color theme="1"/>
      <name val="Calibri"/>
      <family val="2"/>
    </font>
    <font>
      <b/>
      <sz val="14"/>
      <color theme="1"/>
      <name val="Arial"/>
      <family val="2"/>
      <scheme val="minor"/>
    </font>
    <font>
      <b/>
      <sz val="14"/>
      <color rgb="FFFF0000"/>
      <name val="Arial"/>
      <family val="2"/>
      <scheme val="minor"/>
    </font>
    <font>
      <b/>
      <sz val="18"/>
      <color rgb="FF7030A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8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0" xfId="0" applyFont="1" applyAlignment="1">
      <alignment readingOrder="2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8" fontId="1" fillId="0" borderId="2" xfId="0" applyNumberFormat="1" applyFont="1" applyBorder="1"/>
    <xf numFmtId="8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readingOrder="2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rightToLeft="1" tabSelected="1" workbookViewId="0">
      <selection activeCell="B17" sqref="B17"/>
    </sheetView>
  </sheetViews>
  <sheetFormatPr defaultColWidth="9" defaultRowHeight="18" x14ac:dyDescent="0.25"/>
  <cols>
    <col min="1" max="2" width="9" style="1"/>
    <col min="3" max="3" width="10.25" style="1" bestFit="1" customWidth="1"/>
    <col min="4" max="5" width="15.75" style="1" bestFit="1" customWidth="1"/>
    <col min="6" max="6" width="11" style="1" bestFit="1" customWidth="1"/>
    <col min="7" max="7" width="15.375" style="1" bestFit="1" customWidth="1"/>
    <col min="8" max="8" width="21.625" style="1" bestFit="1" customWidth="1"/>
    <col min="9" max="16384" width="9" style="1"/>
  </cols>
  <sheetData>
    <row r="1" spans="1:8" x14ac:dyDescent="0.25">
      <c r="C1" s="26" t="s">
        <v>0</v>
      </c>
      <c r="D1" s="26"/>
      <c r="E1" s="26"/>
      <c r="F1" s="26"/>
      <c r="G1" s="26"/>
    </row>
    <row r="2" spans="1:8" ht="18.75" thickBot="1" x14ac:dyDescent="0.3"/>
    <row r="3" spans="1:8" ht="19.5" thickTop="1" thickBot="1" x14ac:dyDescent="0.3">
      <c r="B3" s="28" t="s">
        <v>1</v>
      </c>
      <c r="C3" s="28" t="s">
        <v>2</v>
      </c>
      <c r="D3" s="27" t="s">
        <v>3</v>
      </c>
      <c r="E3" s="27"/>
      <c r="F3" s="27"/>
      <c r="G3" s="27"/>
    </row>
    <row r="4" spans="1:8" ht="19.5" thickTop="1" thickBot="1" x14ac:dyDescent="0.3">
      <c r="B4" s="28"/>
      <c r="C4" s="28"/>
      <c r="D4" s="4">
        <v>1</v>
      </c>
      <c r="E4" s="4">
        <v>2</v>
      </c>
      <c r="F4" s="4">
        <v>3</v>
      </c>
      <c r="G4" s="4">
        <v>4</v>
      </c>
    </row>
    <row r="5" spans="1:8" ht="19.5" thickTop="1" thickBot="1" x14ac:dyDescent="0.3">
      <c r="B5" s="5" t="s">
        <v>4</v>
      </c>
      <c r="C5" s="4">
        <v>-45</v>
      </c>
      <c r="D5" s="4">
        <v>17</v>
      </c>
      <c r="E5" s="4">
        <v>17</v>
      </c>
      <c r="F5" s="4">
        <v>17</v>
      </c>
      <c r="G5" s="4">
        <v>20</v>
      </c>
    </row>
    <row r="6" spans="1:8" ht="19.5" thickTop="1" thickBot="1" x14ac:dyDescent="0.3">
      <c r="B6" s="5" t="s">
        <v>5</v>
      </c>
      <c r="C6" s="3">
        <v>-60</v>
      </c>
      <c r="D6" s="4">
        <v>19</v>
      </c>
      <c r="E6" s="4">
        <v>19</v>
      </c>
      <c r="F6" s="4">
        <v>32</v>
      </c>
      <c r="G6" s="4">
        <v>32</v>
      </c>
    </row>
    <row r="7" spans="1:8" ht="18.75" thickTop="1" x14ac:dyDescent="0.25"/>
    <row r="8" spans="1:8" ht="18.75" x14ac:dyDescent="0.3">
      <c r="A8" s="2" t="s">
        <v>6</v>
      </c>
      <c r="B8" s="1" t="s">
        <v>7</v>
      </c>
    </row>
    <row r="9" spans="1:8" ht="18.75" thickBot="1" x14ac:dyDescent="0.3"/>
    <row r="10" spans="1:8" ht="36.75" customHeight="1" thickBot="1" x14ac:dyDescent="0.3">
      <c r="B10" s="7" t="s">
        <v>8</v>
      </c>
      <c r="C10" s="7" t="s">
        <v>9</v>
      </c>
      <c r="D10" s="7" t="s">
        <v>10</v>
      </c>
      <c r="E10" s="7" t="s">
        <v>10</v>
      </c>
      <c r="F10" s="7" t="s">
        <v>11</v>
      </c>
      <c r="G10" s="7" t="s">
        <v>12</v>
      </c>
      <c r="H10" s="7" t="s">
        <v>13</v>
      </c>
    </row>
    <row r="11" spans="1:8" ht="18.75" thickBot="1" x14ac:dyDescent="0.3">
      <c r="B11" s="8" t="s">
        <v>4</v>
      </c>
      <c r="C11" s="9">
        <v>0.15</v>
      </c>
      <c r="D11" s="10">
        <f>NPV(C11,D5,E5,F5,G5)</f>
        <v>50.249891902902014</v>
      </c>
      <c r="E11" s="10">
        <f>D11+C5</f>
        <v>5.2498919029020144</v>
      </c>
      <c r="F11" s="11">
        <f>D11/-C5</f>
        <v>1.1166642645089337</v>
      </c>
      <c r="G11" s="6">
        <f>IRR(C5:G5)</f>
        <v>0.2052033508364679</v>
      </c>
      <c r="H11" s="6">
        <f>MIRR(C5:G5,C11,$E$15)</f>
        <v>0.16973507823351874</v>
      </c>
    </row>
    <row r="12" spans="1:8" ht="18.75" thickBot="1" x14ac:dyDescent="0.3">
      <c r="B12" s="8" t="s">
        <v>5</v>
      </c>
      <c r="C12" s="9">
        <v>0.15</v>
      </c>
      <c r="D12" s="10">
        <f>NPV(C12,D6,E6,F6,G6)</f>
        <v>70.225092105874424</v>
      </c>
      <c r="E12" s="10">
        <f>D12+C6</f>
        <v>10.225092105874424</v>
      </c>
      <c r="F12" s="11">
        <f>D12/-C6</f>
        <v>1.1704182017645737</v>
      </c>
      <c r="G12" s="6">
        <f>IRR(C6:G6)</f>
        <v>0.22328607217035068</v>
      </c>
      <c r="H12" s="6">
        <f>MIRR(C6:G6,C12,$E$15)</f>
        <v>0.18514110244510107</v>
      </c>
    </row>
    <row r="13" spans="1:8" ht="24" thickBot="1" x14ac:dyDescent="0.4">
      <c r="B13" s="23" t="s">
        <v>14</v>
      </c>
      <c r="C13" s="24"/>
      <c r="D13" s="25"/>
      <c r="E13" s="12" t="str">
        <f>IF(E11&gt;E12,"س","ص")</f>
        <v>ص</v>
      </c>
      <c r="F13" s="12" t="str">
        <f>IF(F11&gt;F12,"س","ص")</f>
        <v>ص</v>
      </c>
      <c r="G13" s="12" t="str">
        <f>IF(G11&gt;G12,"س","ص")</f>
        <v>ص</v>
      </c>
      <c r="H13" s="12" t="str">
        <f>IF(H11&gt;H12,"س","ص")</f>
        <v>ص</v>
      </c>
    </row>
    <row r="14" spans="1:8" ht="18.75" thickBot="1" x14ac:dyDescent="0.3"/>
    <row r="15" spans="1:8" ht="18.75" thickBot="1" x14ac:dyDescent="0.3">
      <c r="B15" s="22" t="s">
        <v>15</v>
      </c>
      <c r="C15" s="22"/>
      <c r="D15" s="22"/>
      <c r="E15" s="6">
        <v>0.12</v>
      </c>
    </row>
  </sheetData>
  <mergeCells count="6">
    <mergeCell ref="B15:D15"/>
    <mergeCell ref="B13:D13"/>
    <mergeCell ref="C1:G1"/>
    <mergeCell ref="D3:G3"/>
    <mergeCell ref="B3:B4"/>
    <mergeCell ref="C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rightToLeft="1" workbookViewId="0">
      <selection activeCell="D10" sqref="D10"/>
    </sheetView>
  </sheetViews>
  <sheetFormatPr defaultColWidth="9" defaultRowHeight="18" x14ac:dyDescent="0.25"/>
  <cols>
    <col min="1" max="2" width="9" style="1"/>
    <col min="3" max="3" width="10.625" style="1" bestFit="1" customWidth="1"/>
    <col min="4" max="4" width="11.125" style="1" bestFit="1" customWidth="1"/>
    <col min="5" max="5" width="15.875" style="1" bestFit="1" customWidth="1"/>
    <col min="6" max="6" width="22.625" style="1" bestFit="1" customWidth="1"/>
    <col min="7" max="7" width="22.875" style="1" bestFit="1" customWidth="1"/>
    <col min="8" max="8" width="14.625" style="1" bestFit="1" customWidth="1"/>
    <col min="9" max="16384" width="9" style="1"/>
  </cols>
  <sheetData>
    <row r="1" spans="1:8" x14ac:dyDescent="0.25">
      <c r="D1" s="26" t="s">
        <v>16</v>
      </c>
      <c r="E1" s="26"/>
      <c r="F1" s="26"/>
      <c r="G1" s="26"/>
    </row>
    <row r="2" spans="1:8" ht="18.75" thickBot="1" x14ac:dyDescent="0.3"/>
    <row r="3" spans="1:8" ht="18.75" thickBot="1" x14ac:dyDescent="0.3">
      <c r="B3" s="29" t="s">
        <v>17</v>
      </c>
      <c r="C3" s="29" t="s">
        <v>18</v>
      </c>
      <c r="D3" s="22" t="s">
        <v>21</v>
      </c>
      <c r="E3" s="22"/>
      <c r="F3" s="22"/>
      <c r="G3" s="22"/>
      <c r="H3" s="22"/>
    </row>
    <row r="4" spans="1:8" ht="18.75" thickBot="1" x14ac:dyDescent="0.3">
      <c r="B4" s="29"/>
      <c r="C4" s="29"/>
      <c r="D4" s="9">
        <v>1</v>
      </c>
      <c r="E4" s="9">
        <v>2</v>
      </c>
      <c r="F4" s="9">
        <v>3</v>
      </c>
      <c r="G4" s="9">
        <v>4</v>
      </c>
      <c r="H4" s="9">
        <v>5</v>
      </c>
    </row>
    <row r="5" spans="1:8" ht="18.75" thickBot="1" x14ac:dyDescent="0.3">
      <c r="B5" s="9" t="s">
        <v>19</v>
      </c>
      <c r="C5" s="9">
        <v>-2000</v>
      </c>
      <c r="D5" s="9">
        <v>-300</v>
      </c>
      <c r="E5" s="9">
        <v>-300</v>
      </c>
      <c r="F5" s="9">
        <v>-300</v>
      </c>
      <c r="G5" s="9">
        <v>-300</v>
      </c>
      <c r="H5" s="9">
        <v>-300</v>
      </c>
    </row>
    <row r="6" spans="1:8" ht="18.75" thickBot="1" x14ac:dyDescent="0.3">
      <c r="B6" s="9" t="s">
        <v>20</v>
      </c>
      <c r="C6" s="9">
        <v>-1700</v>
      </c>
      <c r="D6" s="9">
        <v>-150</v>
      </c>
      <c r="E6" s="9">
        <v>-150</v>
      </c>
      <c r="F6" s="9">
        <v>-150</v>
      </c>
      <c r="G6" s="9">
        <v>-150</v>
      </c>
      <c r="H6" s="13"/>
    </row>
    <row r="8" spans="1:8" ht="18.75" x14ac:dyDescent="0.3">
      <c r="A8" s="30" t="s">
        <v>22</v>
      </c>
      <c r="B8" s="30"/>
      <c r="C8" s="30"/>
      <c r="D8" s="30"/>
      <c r="E8" s="14"/>
    </row>
    <row r="9" spans="1:8" ht="18.75" thickBot="1" x14ac:dyDescent="0.3"/>
    <row r="10" spans="1:8" ht="37.5" customHeight="1" thickBot="1" x14ac:dyDescent="0.3">
      <c r="B10" s="15" t="s">
        <v>23</v>
      </c>
      <c r="C10" s="15" t="s">
        <v>24</v>
      </c>
      <c r="D10" s="15" t="s">
        <v>25</v>
      </c>
      <c r="E10" s="16" t="s">
        <v>26</v>
      </c>
      <c r="F10" s="17" t="s">
        <v>27</v>
      </c>
      <c r="G10" s="15" t="s">
        <v>28</v>
      </c>
      <c r="H10" s="15" t="s">
        <v>29</v>
      </c>
    </row>
    <row r="11" spans="1:8" ht="18.75" thickBot="1" x14ac:dyDescent="0.3">
      <c r="B11" s="18" t="s">
        <v>19</v>
      </c>
      <c r="C11" s="29">
        <v>0.14000000000000001</v>
      </c>
      <c r="D11" s="29">
        <v>0.04</v>
      </c>
      <c r="E11" s="29">
        <f>C11-D11</f>
        <v>0.1</v>
      </c>
      <c r="F11" s="19">
        <f>NPV(E11,D5,E5,F5,G5,H5)</f>
        <v>-1137.2360308225343</v>
      </c>
      <c r="G11" s="19">
        <f>C5+F11</f>
        <v>-3137.2360308225343</v>
      </c>
      <c r="H11" s="20">
        <f>PMT(E11,5,G11)</f>
        <v>827.59496158949082</v>
      </c>
    </row>
    <row r="12" spans="1:8" ht="18.75" thickBot="1" x14ac:dyDescent="0.3">
      <c r="B12" s="18" t="s">
        <v>20</v>
      </c>
      <c r="C12" s="29"/>
      <c r="D12" s="29"/>
      <c r="E12" s="29"/>
      <c r="F12" s="19">
        <f>NPV(E11,D6,E6,F6,G6,H6)</f>
        <v>-475.47981695239389</v>
      </c>
      <c r="G12" s="19">
        <f>C6+F12</f>
        <v>-2175.4798169523938</v>
      </c>
      <c r="H12" s="20">
        <f>PMT(E11,4,G12)</f>
        <v>686.30036630036625</v>
      </c>
    </row>
    <row r="13" spans="1:8" ht="18.75" thickBot="1" x14ac:dyDescent="0.3">
      <c r="B13" s="22" t="s">
        <v>14</v>
      </c>
      <c r="C13" s="22"/>
      <c r="D13" s="22"/>
      <c r="E13" s="22"/>
      <c r="F13" s="21" t="str">
        <f>IF(F11&gt;F12,"أ","ب")</f>
        <v>ب</v>
      </c>
      <c r="G13" s="21" t="str">
        <f>IF(G11&gt;G12,"أ","ب")</f>
        <v>ب</v>
      </c>
      <c r="H13" s="16" t="str">
        <f>IF(H11&lt;H12,"أ","ب")</f>
        <v>ب</v>
      </c>
    </row>
  </sheetData>
  <mergeCells count="9">
    <mergeCell ref="C11:C12"/>
    <mergeCell ref="D11:D12"/>
    <mergeCell ref="E11:E12"/>
    <mergeCell ref="B13:E13"/>
    <mergeCell ref="D1:G1"/>
    <mergeCell ref="B3:B4"/>
    <mergeCell ref="C3:C4"/>
    <mergeCell ref="D3:H3"/>
    <mergeCell ref="A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دراسة جدوى</vt:lpstr>
      <vt:lpstr>ورقة2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2016-05-04T17:07:16Z</dcterms:modified>
</cp:coreProperties>
</file>